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<sst xmlns="http://schemas.openxmlformats.org/spreadsheetml/2006/main" count="209" uniqueCount="132">
  <si>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</si>
  <si>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</si>
  <si>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</si>
  <si>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</si>
  <si>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</si>
  <si>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</si>
  <si>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</si>
  <si>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</si>
  <si>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</si>
  <si>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</si>
  <si>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</si>
  <si>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</si>
  <si>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</si>
  <si>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</si>
  <si>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</si>
  <si>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</si>
  <si>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</si>
  <si>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</si>
  <si>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</si>
  <si>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</si>
  <si>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</si>
  <si>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</si>
  <si>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</si>
  <si>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</si>
  <si>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</si>
  <si>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</si>
  <si>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</si>
  <si>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</si>
  <si>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</si>
  <si>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</si>
  <si>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</si>
  <si>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</si>
  <si>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</si>
  <si>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</si>
  <si>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</si>
  <si>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</si>
  <si>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</si>
  <si>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</si>
  <si>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</si>
  <si>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</si>
  <si>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</si>
  <si>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</si>
  <si>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</si>
  <si>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</si>
  <si>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</si>
  <si>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</si>
  <si>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</si>
  <si>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</si>
  <si>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</si>
  <si>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</si>
  <si>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</si>
  <si>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</si>
  <si>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</si>
  <si>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</si>
  <si>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</si>
  <si>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</si>
  <si>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</si>
  <si>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</si>
  <si>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</si>
  <si>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</si>
  <si>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</si>
  <si>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</si>
  <si>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</si>
  <si>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</si>
  <si>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</si>
  <si>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</si>
  <si>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</si>
  <si>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</si>
  <si>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</si>
  <si>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</si>
  <si>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</si>
  <si>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</si>
  <si>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</si>
  <si>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</si>
  <si>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</si>
  <si>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</si>
  <si>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</si>
  <si>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</si>
  <si>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</si>
  <si>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</si>
  <si>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</si>
  <si>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</si>
  <si>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</si>
  <si>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</si>
  <si>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</si>
  <si>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</si>
  <si>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</si>
  <si>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0,1 ставки рефинансирования ЦБ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</si>
  <si>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</si>
  <si>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</si>
  <si>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</si>
  <si>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</si>
  <si>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</si>
  <si>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</si>
  <si>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</si>
  <si>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</si>
  <si>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</si>
  <si>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</si>
  <si>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</si>
  <si>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</si>
  <si>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</si>
  <si>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</si>
  <si>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</si>
  <si>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</si>
  <si>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</si>
  <si>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</si>
  <si>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</si>
  <si>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</si>
  <si>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</si>
  <si>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</si>
  <si>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</si>
  <si>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</si>
  <si>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</si>
  <si>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</si>
  <si>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</si>
  <si>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</si>
  <si>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</si>
  <si>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</si>
  <si>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</si>
  <si>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</si>
  <si>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</si>
  <si>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</si>
  <si>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</si>
  <si>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</si>
  <si>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</si>
  <si>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</si>
  <si>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</si>
  <si>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по состоянию на "01"апреля" 2017 года</t>
  </si>
  <si>
    <t>Бюджет РФ</t>
  </si>
  <si>
    <t>Договор №07-15/3-1 от 27.03.2017г., доп. соглашение от 31.03.2017г. №1</t>
  </si>
  <si>
    <t>31.03.2017г.</t>
  </si>
  <si>
    <t>20.04.2017г.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</si>
</sst>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127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103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="75" zoomScaleNormal="75" zoomScalePageLayoutView="0" workbookViewId="0" topLeftCell="A4">
      <selection activeCell="L10" sqref="L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88</v>
      </c>
      <c r="C7" s="27" t="s">
        <v>89</v>
      </c>
      <c r="D7" s="22" t="s">
        <v>77</v>
      </c>
      <c r="E7" s="22" t="s">
        <v>78</v>
      </c>
      <c r="F7" s="27" t="s">
        <v>90</v>
      </c>
      <c r="G7" s="27" t="s">
        <v>91</v>
      </c>
      <c r="H7" s="24">
        <v>100475200</v>
      </c>
      <c r="I7" s="24">
        <v>26.83</v>
      </c>
      <c r="J7" s="30" t="s">
        <v>87</v>
      </c>
      <c r="K7" s="22" t="s">
        <v>79</v>
      </c>
      <c r="L7" s="25">
        <f>2134790.91+70364.21+70401.44+63588.4</f>
        <v>2339144.96</v>
      </c>
      <c r="M7" s="24">
        <f aca="true" t="shared" si="0" ref="M7:M18">H7-I7</f>
        <v>100475173.17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93</v>
      </c>
      <c r="C8" s="27" t="s">
        <v>92</v>
      </c>
      <c r="D8" s="22" t="s">
        <v>77</v>
      </c>
      <c r="E8" s="22" t="s">
        <v>78</v>
      </c>
      <c r="F8" s="27" t="s">
        <v>94</v>
      </c>
      <c r="G8" s="27" t="s">
        <v>91</v>
      </c>
      <c r="H8" s="24">
        <v>5702700</v>
      </c>
      <c r="I8" s="24">
        <v>102.83</v>
      </c>
      <c r="J8" s="30" t="s">
        <v>87</v>
      </c>
      <c r="K8" s="22" t="s">
        <v>79</v>
      </c>
      <c r="L8" s="25">
        <f>118586.09+3993.61+3995.72+3609.04</f>
        <v>130184.45999999999</v>
      </c>
      <c r="M8" s="24">
        <f t="shared" si="0"/>
        <v>5702597.17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91</v>
      </c>
      <c r="H9" s="24">
        <v>267700</v>
      </c>
      <c r="I9" s="24">
        <v>17.63</v>
      </c>
      <c r="J9" s="30" t="s">
        <v>87</v>
      </c>
      <c r="K9" s="22" t="s">
        <v>79</v>
      </c>
      <c r="L9" s="31">
        <f>5300.34+187.46+187.56+169.41</f>
        <v>5844.77</v>
      </c>
      <c r="M9" s="24">
        <f t="shared" si="0"/>
        <v>267682.37</v>
      </c>
      <c r="N9" s="24"/>
      <c r="O9" s="22"/>
      <c r="P9" s="26" t="s">
        <v>85</v>
      </c>
      <c r="Q9" s="22"/>
    </row>
    <row r="10" spans="1:17" ht="99.75" customHeight="1">
      <c r="A10" s="6">
        <v>4</v>
      </c>
      <c r="B10" s="27" t="s">
        <v>102</v>
      </c>
      <c r="C10" s="27" t="s">
        <v>98</v>
      </c>
      <c r="D10" s="22" t="s">
        <v>77</v>
      </c>
      <c r="E10" s="22" t="s">
        <v>78</v>
      </c>
      <c r="F10" s="27" t="s">
        <v>99</v>
      </c>
      <c r="G10" s="27" t="s">
        <v>100</v>
      </c>
      <c r="H10" s="24">
        <v>44000000</v>
      </c>
      <c r="I10" s="24">
        <v>0</v>
      </c>
      <c r="J10" s="32">
        <v>0.001</v>
      </c>
      <c r="K10" s="27" t="s">
        <v>101</v>
      </c>
      <c r="L10" s="25">
        <f>103430.14</f>
        <v>103430.14</v>
      </c>
      <c r="M10" s="24">
        <f t="shared" si="0"/>
        <v>44000000</v>
      </c>
      <c r="N10" s="24"/>
      <c r="O10" s="22"/>
      <c r="P10" s="26" t="s">
        <v>85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107</v>
      </c>
      <c r="H11" s="24">
        <v>20000000</v>
      </c>
      <c r="I11" s="24">
        <v>0</v>
      </c>
      <c r="J11" s="32">
        <v>0.001</v>
      </c>
      <c r="K11" s="27" t="s">
        <v>101</v>
      </c>
      <c r="L11" s="25">
        <f>26904.11</f>
        <v>26904.11</v>
      </c>
      <c r="M11" s="24">
        <f t="shared" si="0"/>
        <v>20000000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108</v>
      </c>
      <c r="C12" s="27" t="s">
        <v>109</v>
      </c>
      <c r="D12" s="22" t="s">
        <v>77</v>
      </c>
      <c r="E12" s="22" t="s">
        <v>78</v>
      </c>
      <c r="F12" s="27" t="s">
        <v>110</v>
      </c>
      <c r="G12" s="27" t="s">
        <v>111</v>
      </c>
      <c r="H12" s="24">
        <v>30766000</v>
      </c>
      <c r="I12" s="24">
        <v>0</v>
      </c>
      <c r="J12" s="32">
        <v>0.001</v>
      </c>
      <c r="K12" s="27" t="s">
        <v>101</v>
      </c>
      <c r="L12" s="25">
        <f>31044.17</f>
        <v>31044.17</v>
      </c>
      <c r="M12" s="24">
        <f t="shared" si="0"/>
        <v>30766000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112</v>
      </c>
      <c r="C13" s="27" t="s">
        <v>113</v>
      </c>
      <c r="D13" s="22" t="s">
        <v>77</v>
      </c>
      <c r="E13" s="22" t="s">
        <v>78</v>
      </c>
      <c r="F13" s="27" t="s">
        <v>114</v>
      </c>
      <c r="G13" s="27" t="s">
        <v>111</v>
      </c>
      <c r="H13" s="24">
        <v>27000000</v>
      </c>
      <c r="I13" s="24">
        <v>0</v>
      </c>
      <c r="J13" s="32">
        <v>0.001</v>
      </c>
      <c r="K13" s="27" t="s">
        <v>101</v>
      </c>
      <c r="L13" s="25">
        <f>27517.81</f>
        <v>27517.81</v>
      </c>
      <c r="M13" s="24">
        <f t="shared" si="0"/>
        <v>27000000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111</v>
      </c>
      <c r="H14" s="24">
        <v>3000000</v>
      </c>
      <c r="I14" s="24">
        <v>0</v>
      </c>
      <c r="J14" s="32">
        <v>0.001</v>
      </c>
      <c r="K14" s="27" t="s">
        <v>101</v>
      </c>
      <c r="L14" s="25">
        <f>3016.44</f>
        <v>3016.44</v>
      </c>
      <c r="M14" s="24">
        <f t="shared" si="0"/>
        <v>3000000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118</v>
      </c>
      <c r="C15" s="27" t="s">
        <v>119</v>
      </c>
      <c r="D15" s="22" t="s">
        <v>77</v>
      </c>
      <c r="E15" s="22" t="s">
        <v>78</v>
      </c>
      <c r="F15" s="27" t="s">
        <v>117</v>
      </c>
      <c r="G15" s="27" t="s">
        <v>111</v>
      </c>
      <c r="H15" s="24">
        <v>964592.19</v>
      </c>
      <c r="I15" s="24">
        <v>0</v>
      </c>
      <c r="J15" s="32">
        <v>0.001</v>
      </c>
      <c r="K15" s="27" t="s">
        <v>101</v>
      </c>
      <c r="L15" s="25">
        <f>969.88</f>
        <v>969.88</v>
      </c>
      <c r="M15" s="24">
        <f t="shared" si="0"/>
        <v>964592.19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120</v>
      </c>
      <c r="C16" s="27" t="s">
        <v>121</v>
      </c>
      <c r="D16" s="22" t="s">
        <v>77</v>
      </c>
      <c r="E16" s="22" t="s">
        <v>78</v>
      </c>
      <c r="F16" s="27" t="s">
        <v>122</v>
      </c>
      <c r="G16" s="27" t="s">
        <v>123</v>
      </c>
      <c r="H16" s="24">
        <v>18546002.07</v>
      </c>
      <c r="I16" s="24">
        <v>0</v>
      </c>
      <c r="J16" s="32">
        <v>0.001</v>
      </c>
      <c r="K16" s="27" t="s">
        <v>101</v>
      </c>
      <c r="L16" s="25">
        <f>7904.85</f>
        <v>7904.85</v>
      </c>
      <c r="M16" s="24">
        <f t="shared" si="0"/>
        <v>18546002.07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124</v>
      </c>
      <c r="C17" s="27" t="s">
        <v>125</v>
      </c>
      <c r="D17" s="22" t="s">
        <v>77</v>
      </c>
      <c r="E17" s="22" t="s">
        <v>78</v>
      </c>
      <c r="F17" s="27" t="s">
        <v>86</v>
      </c>
      <c r="G17" s="27" t="s">
        <v>126</v>
      </c>
      <c r="H17" s="24">
        <v>609890.98</v>
      </c>
      <c r="I17" s="24">
        <v>0</v>
      </c>
      <c r="J17" s="32">
        <v>0.001</v>
      </c>
      <c r="K17" s="27" t="s">
        <v>101</v>
      </c>
      <c r="L17" s="25">
        <f>101.65</f>
        <v>101.65</v>
      </c>
      <c r="M17" s="24">
        <f t="shared" si="0"/>
        <v>609890.98</v>
      </c>
      <c r="N17" s="24"/>
      <c r="O17" s="22"/>
      <c r="P17" s="26" t="s">
        <v>85</v>
      </c>
      <c r="Q17" s="22"/>
    </row>
    <row r="18" spans="1:17" ht="99.75" customHeight="1">
      <c r="A18" s="6">
        <v>12</v>
      </c>
      <c r="B18" s="27" t="s">
        <v>129</v>
      </c>
      <c r="C18" s="27"/>
      <c r="D18" s="27" t="s">
        <v>128</v>
      </c>
      <c r="E18" s="22" t="s">
        <v>78</v>
      </c>
      <c r="F18" s="27" t="s">
        <v>130</v>
      </c>
      <c r="G18" s="27" t="s">
        <v>131</v>
      </c>
      <c r="H18" s="24">
        <v>6000000</v>
      </c>
      <c r="I18" s="24">
        <v>0</v>
      </c>
      <c r="J18" s="32">
        <v>0.001</v>
      </c>
      <c r="K18" s="28">
        <v>42846</v>
      </c>
      <c r="L18" s="25">
        <v>0</v>
      </c>
      <c r="M18" s="24">
        <f t="shared" si="0"/>
        <v>6000000</v>
      </c>
      <c r="N18" s="24"/>
      <c r="O18" s="22"/>
      <c r="P18" s="26"/>
      <c r="Q18" s="22"/>
    </row>
    <row r="19" spans="1:17" ht="15">
      <c r="A19" s="8"/>
      <c r="B19" s="8"/>
      <c r="C19" s="8"/>
      <c r="D19" s="8"/>
      <c r="E19" s="8"/>
      <c r="F19" s="8"/>
      <c r="G19" s="8"/>
      <c r="H19" s="18">
        <f>SUM(H7:H18)</f>
        <v>257332085.23999998</v>
      </c>
      <c r="I19" s="18">
        <f>SUM(I7:I18)</f>
        <v>147.29</v>
      </c>
      <c r="J19" s="18"/>
      <c r="K19" s="18"/>
      <c r="L19" s="18">
        <f>SUM(L7:L17)</f>
        <v>2676063.2399999998</v>
      </c>
      <c r="M19" s="18">
        <f>SUM(M7:M18)</f>
        <v>257331937.95</v>
      </c>
      <c r="N19" s="18"/>
      <c r="O19" s="17"/>
      <c r="P19" s="17"/>
      <c r="Q19" s="17"/>
    </row>
    <row r="21" ht="15">
      <c r="F21" s="9"/>
    </row>
    <row r="22" spans="1:12" ht="15">
      <c r="A22" s="21" t="s">
        <v>80</v>
      </c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 t="s">
        <v>81</v>
      </c>
      <c r="B23" s="21"/>
      <c r="C23" s="21"/>
      <c r="D23" s="21"/>
      <c r="E23" s="21"/>
      <c r="F23" s="21"/>
      <c r="G23" s="21"/>
      <c r="H23" s="21"/>
      <c r="I23" s="21" t="s">
        <v>82</v>
      </c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84</v>
      </c>
      <c r="B26" s="21"/>
      <c r="C26" s="21"/>
      <c r="D26" s="21"/>
      <c r="E26" s="21"/>
      <c r="F26" s="21"/>
      <c r="G26" s="21"/>
      <c r="H26" s="21"/>
      <c r="I26" s="21"/>
      <c r="J26" s="21"/>
      <c r="K26"/>
      <c r="L26"/>
    </row>
    <row r="27" spans="1:12" ht="15">
      <c r="A27" s="21" t="s">
        <v>83</v>
      </c>
      <c r="B27" s="21"/>
      <c r="C27" s="21"/>
      <c r="D27" s="21"/>
      <c r="E27" s="21"/>
      <c r="F27" s="21"/>
      <c r="G27" s="21"/>
      <c r="H27" s="21"/>
      <c r="I27" s="21" t="s">
        <v>103</v>
      </c>
      <c r="J27" s="21"/>
      <c r="K27"/>
      <c r="L27"/>
    </row>
    <row r="28" spans="1:12" ht="15">
      <c r="A28"/>
      <c r="B28"/>
      <c r="C28"/>
      <c r="D28"/>
      <c r="E28"/>
      <c r="F28"/>
      <c r="G28"/>
      <c r="H28"/>
      <c r="I28"/>
      <c r="J28"/>
      <c r="K28"/>
      <c r="L28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103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103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2017-04-04T11:43:59Z</cp:lastPrinted>
  <dcterms:created xsi:type="dcterms:W3CDTF">2007-07-05T14:40:34Z</dcterms:created>
  <dcterms:modified xsi:type="dcterms:W3CDTF">2017-04-25T11:20:59Z</dcterms:modified>
  <cp:category/>
  <cp:version/>
  <cp:contentType/>
  <cp:contentStatus/>
</cp:coreProperties>
</file>