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<sst xmlns="http://schemas.openxmlformats.org/spreadsheetml/2006/main" count="145" uniqueCount="111">
  <si>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</si>
  <si>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</si>
  <si>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</si>
  <si>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</si>
  <si>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</si>
  <si>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</si>
  <si>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</si>
  <si>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</si>
  <si>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</si>
  <si>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</si>
  <si>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</si>
  <si>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</si>
  <si>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</si>
  <si>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</si>
  <si>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</si>
  <si>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</si>
  <si>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</si>
  <si>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</si>
  <si>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</si>
  <si>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</si>
  <si>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</si>
  <si>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</si>
  <si>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</si>
  <si>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</si>
  <si>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</si>
  <si>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</si>
  <si>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</si>
  <si>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</si>
  <si>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</si>
  <si>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</si>
  <si>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</si>
  <si>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</si>
  <si>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</si>
  <si>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</si>
  <si>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</si>
  <si>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</si>
  <si>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</si>
  <si>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</si>
  <si>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</si>
  <si>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</si>
  <si>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</si>
  <si>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</si>
  <si>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</si>
  <si>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</si>
  <si>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</si>
  <si>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</si>
  <si>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</si>
  <si>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</si>
  <si>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</si>
  <si>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</si>
  <si>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</si>
  <si>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</si>
  <si>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</si>
  <si>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</si>
  <si>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</si>
  <si>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</si>
  <si>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</si>
  <si>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</si>
  <si>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</si>
  <si>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</si>
  <si>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</si>
  <si>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</si>
  <si>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</si>
  <si>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</si>
  <si>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</si>
  <si>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</si>
  <si>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</si>
  <si>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</si>
  <si>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</si>
  <si>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</si>
  <si>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</si>
  <si>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</si>
  <si>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</si>
  <si>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</si>
  <si>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</si>
  <si>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</si>
  <si>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</si>
  <si>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</si>
  <si>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</si>
  <si>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</si>
  <si>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0,25 ставки рефинансирования ЦБ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</si>
  <si>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</si>
  <si>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</si>
  <si>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</si>
  <si>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</si>
  <si>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</si>
  <si>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Соглашение № 2 от 27.02.2010 г.</t>
  </si>
  <si>
    <t>Распоряжение Правительства УР № 94-р от 15.02.2010г.</t>
  </si>
  <si>
    <t>31.12.2014 г.</t>
  </si>
  <si>
    <t>01.01.2010 г.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</si>
  <si>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</si>
  <si>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ежемесячно не позднее 25 числа</t>
  </si>
  <si>
    <t>Акционерный коммерческий банк "Ижкомбанк" (открытое акционерное общество)</t>
  </si>
  <si>
    <t>Начальник Управления финансов г.Сарапула</t>
  </si>
  <si>
    <t>Муниципальный контракт № 0313300005612000022-0135052-01 от 04.06.2012 г.</t>
  </si>
  <si>
    <t>9,345 % годовых</t>
  </si>
  <si>
    <t>Протокол подведения итогов аукциона № 0313300005612000022-1 от 21.05.2012 г.</t>
  </si>
  <si>
    <t>А.Ю. Зимина</t>
  </si>
  <si>
    <t>25.07.2013г.</t>
  </si>
  <si>
    <t>25.07.2012г.-15 млн. руб., 26.12.2012г. - 10 млн. руб.</t>
  </si>
  <si>
    <t>Муниципальный контракт № 0313300005613000026-0135052-01 от21.06.2013 г.</t>
  </si>
  <si>
    <t>Протокол подведения итогов аукциона № 0313300005613000026-1 от 10.06.2013 г.</t>
  </si>
  <si>
    <t>28.10.2013г. - 2 млн. руб.</t>
  </si>
  <si>
    <t>8,175% годовых</t>
  </si>
  <si>
    <t>28.10.2014г.</t>
  </si>
  <si>
    <t>по состоянию на "01"декабря 2013 года</t>
  </si>
  <si>
    <t>Кредитный договор № 26 от 27.11.2013 г.</t>
  </si>
  <si>
    <t>Распоряжение Правительства УР №754-р от 18.11.2013г.</t>
  </si>
  <si>
    <t>29.11.2013г.</t>
  </si>
  <si>
    <t>01.11.2016г.</t>
  </si>
  <si>
    <t>0,1 ставки рефинансирования ЦБ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</si>
</sst>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7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G8" sqref="G8:O8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3" t="s">
        <v>105</v>
      </c>
      <c r="H8" s="34"/>
      <c r="I8" s="34"/>
      <c r="J8" s="34"/>
      <c r="K8" s="34"/>
      <c r="L8" s="34"/>
      <c r="M8" s="34"/>
      <c r="N8" s="34"/>
      <c r="O8" s="34"/>
    </row>
    <row r="10" spans="1:24" ht="12.75">
      <c r="A10" s="31" t="s">
        <v>24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"/>
    </row>
    <row r="11" spans="1:24" ht="27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81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82</v>
      </c>
      <c r="B19" s="21"/>
      <c r="C19" s="21"/>
      <c r="D19" s="21"/>
      <c r="E19" s="21"/>
      <c r="F19" s="21"/>
      <c r="G19" s="21"/>
      <c r="H19" s="21"/>
      <c r="I19" s="21" t="s">
        <v>83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85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84</v>
      </c>
      <c r="B23" s="21"/>
      <c r="C23" s="21"/>
      <c r="D23" s="21"/>
      <c r="E23" s="21"/>
      <c r="F23" s="21"/>
      <c r="G23" s="21"/>
      <c r="H23" s="21"/>
      <c r="I23" s="21" t="s">
        <v>97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8"/>
  <sheetViews>
    <sheetView tabSelected="1" zoomScale="75" zoomScaleNormal="75" zoomScalePageLayoutView="0" workbookViewId="0" topLeftCell="B1">
      <selection activeCell="M10" sqref="M10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0.87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5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125.25" customHeight="1">
      <c r="A7" s="6"/>
      <c r="B7" s="28" t="s">
        <v>86</v>
      </c>
      <c r="C7" s="22" t="s">
        <v>87</v>
      </c>
      <c r="D7" s="22" t="s">
        <v>77</v>
      </c>
      <c r="E7" s="22" t="s">
        <v>78</v>
      </c>
      <c r="F7" s="22" t="s">
        <v>89</v>
      </c>
      <c r="G7" s="22" t="s">
        <v>88</v>
      </c>
      <c r="H7" s="24">
        <v>55000000</v>
      </c>
      <c r="I7" s="24">
        <v>11000000</v>
      </c>
      <c r="J7" s="25" t="s">
        <v>80</v>
      </c>
      <c r="K7" s="22" t="s">
        <v>79</v>
      </c>
      <c r="L7" s="26">
        <f>2188289.36+74535.52+72131.15+74535.52+72131.15+74535.52+75437.16+74385.25+76864.75+74385.25+77034.58+77075.34+69616.44+77075.34+74589.04+77075.34+74589.04+77075.34+77075.34+74589.04+77075.34</f>
        <v>3690100.809999999</v>
      </c>
      <c r="M7" s="24">
        <f>H7-I7</f>
        <v>44000000</v>
      </c>
      <c r="N7" s="24"/>
      <c r="O7" s="22"/>
      <c r="P7" s="27" t="s">
        <v>90</v>
      </c>
      <c r="Q7" s="22"/>
    </row>
    <row r="8" spans="1:17" ht="99.75" customHeight="1">
      <c r="A8" s="23">
        <v>1</v>
      </c>
      <c r="B8" s="28" t="s">
        <v>106</v>
      </c>
      <c r="C8" s="28" t="s">
        <v>107</v>
      </c>
      <c r="D8" s="22" t="s">
        <v>77</v>
      </c>
      <c r="E8" s="22" t="s">
        <v>78</v>
      </c>
      <c r="F8" s="28" t="s">
        <v>108</v>
      </c>
      <c r="G8" s="28" t="s">
        <v>109</v>
      </c>
      <c r="H8" s="24">
        <v>39027098</v>
      </c>
      <c r="I8" s="24">
        <v>0</v>
      </c>
      <c r="J8" s="37" t="s">
        <v>110</v>
      </c>
      <c r="K8" s="22" t="s">
        <v>79</v>
      </c>
      <c r="L8" s="26">
        <v>0</v>
      </c>
      <c r="M8" s="24">
        <f>H8-I8</f>
        <v>39027098</v>
      </c>
      <c r="N8" s="24"/>
      <c r="O8" s="22"/>
      <c r="P8" s="27" t="s">
        <v>90</v>
      </c>
      <c r="Q8" s="22"/>
    </row>
    <row r="9" spans="1:17" ht="15">
      <c r="A9" s="8" t="s">
        <v>16</v>
      </c>
      <c r="B9" s="8"/>
      <c r="C9" s="8"/>
      <c r="D9" s="8"/>
      <c r="E9" s="8"/>
      <c r="F9" s="8"/>
      <c r="G9" s="8"/>
      <c r="H9" s="18">
        <f>SUM(H7:H8)</f>
        <v>94027098</v>
      </c>
      <c r="I9" s="18">
        <f>SUM(I7:I8)</f>
        <v>11000000</v>
      </c>
      <c r="J9" s="18"/>
      <c r="K9" s="18"/>
      <c r="L9" s="18">
        <f>SUM(L7:L8)</f>
        <v>3690100.809999999</v>
      </c>
      <c r="M9" s="18">
        <f>SUM(M7:M8)</f>
        <v>83027098</v>
      </c>
      <c r="N9" s="18"/>
      <c r="O9" s="17"/>
      <c r="P9" s="17"/>
      <c r="Q9" s="17"/>
    </row>
    <row r="11" ht="15">
      <c r="F11" s="9"/>
    </row>
    <row r="12" spans="1:12" ht="15">
      <c r="A12" s="21" t="s">
        <v>81</v>
      </c>
      <c r="B12" s="21"/>
      <c r="C12" s="21"/>
      <c r="D12" s="21"/>
      <c r="E12" s="21"/>
      <c r="F12" s="21"/>
      <c r="G12" s="21"/>
      <c r="H12" s="21"/>
      <c r="I12" s="21"/>
      <c r="J12" s="21"/>
      <c r="K12"/>
      <c r="L12"/>
    </row>
    <row r="13" spans="1:12" ht="15">
      <c r="A13" s="21" t="s">
        <v>82</v>
      </c>
      <c r="B13" s="21"/>
      <c r="C13" s="21"/>
      <c r="D13" s="21"/>
      <c r="E13" s="21"/>
      <c r="F13" s="21"/>
      <c r="G13" s="21"/>
      <c r="H13" s="21"/>
      <c r="I13" s="21" t="s">
        <v>83</v>
      </c>
      <c r="J13" s="21"/>
      <c r="K13"/>
      <c r="L13"/>
    </row>
    <row r="14" spans="1:12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 t="s">
        <v>85</v>
      </c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84</v>
      </c>
      <c r="B17" s="21"/>
      <c r="C17" s="21"/>
      <c r="D17" s="21"/>
      <c r="E17" s="21"/>
      <c r="F17" s="21"/>
      <c r="G17" s="21"/>
      <c r="H17" s="21"/>
      <c r="I17" s="21" t="s">
        <v>97</v>
      </c>
      <c r="J17" s="21"/>
      <c r="K17"/>
      <c r="L17"/>
    </row>
    <row r="18" spans="1:12" ht="15">
      <c r="A18"/>
      <c r="B18"/>
      <c r="C18"/>
      <c r="D18"/>
      <c r="E18"/>
      <c r="F18"/>
      <c r="G18"/>
      <c r="H18"/>
      <c r="I18"/>
      <c r="J18"/>
      <c r="K18"/>
      <c r="L18"/>
    </row>
  </sheetData>
  <sheetProtection/>
  <mergeCells count="1">
    <mergeCell ref="A2:Q4"/>
  </mergeCells>
  <printOptions/>
  <pageMargins left="0.2" right="0.23" top="0.51" bottom="1" header="0.5" footer="0.5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zoomScale="75" zoomScaleNormal="75" zoomScalePageLayoutView="0" workbookViewId="0" topLeftCell="A1">
      <selection activeCell="K18" sqref="K18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5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28" t="s">
        <v>94</v>
      </c>
      <c r="C7" s="30" t="s">
        <v>96</v>
      </c>
      <c r="D7" s="28" t="s">
        <v>92</v>
      </c>
      <c r="E7" s="29" t="s">
        <v>99</v>
      </c>
      <c r="F7" s="28" t="s">
        <v>95</v>
      </c>
      <c r="G7" s="29" t="s">
        <v>98</v>
      </c>
      <c r="H7" s="22">
        <f>25000000</f>
        <v>25000000</v>
      </c>
      <c r="I7" s="28">
        <f>15000000+10000000</f>
        <v>25000000</v>
      </c>
      <c r="J7" s="28" t="s">
        <v>91</v>
      </c>
      <c r="K7" s="22">
        <f>118727.46+118727.46+114897.54+118727.46+114897.54+195763.02+198421.23+179219.18+198421.21+192020.55+198421.23+66567.12</f>
        <v>1814811</v>
      </c>
      <c r="L7" s="22">
        <f>SUM(H7-I7)</f>
        <v>0</v>
      </c>
      <c r="M7" s="22">
        <v>0</v>
      </c>
      <c r="N7" s="22"/>
      <c r="O7" s="22"/>
    </row>
    <row r="8" spans="1:15" ht="96.75" customHeight="1" hidden="1">
      <c r="A8" s="23">
        <v>2</v>
      </c>
      <c r="B8" s="28"/>
      <c r="C8" s="30"/>
      <c r="D8" s="28"/>
      <c r="E8" s="29"/>
      <c r="F8" s="28"/>
      <c r="G8" s="29"/>
      <c r="H8" s="22"/>
      <c r="I8" s="22"/>
      <c r="J8" s="28"/>
      <c r="K8" s="22"/>
      <c r="L8" s="22"/>
      <c r="M8" s="22"/>
      <c r="N8" s="22"/>
      <c r="O8" s="22"/>
    </row>
    <row r="9" spans="1:15" ht="108" customHeight="1" hidden="1">
      <c r="A9" s="23">
        <v>3</v>
      </c>
      <c r="B9" s="28"/>
      <c r="C9" s="30"/>
      <c r="D9" s="28"/>
      <c r="E9" s="29"/>
      <c r="F9" s="28"/>
      <c r="G9" s="28"/>
      <c r="H9" s="22"/>
      <c r="I9" s="22"/>
      <c r="J9" s="28"/>
      <c r="K9" s="22"/>
      <c r="L9" s="22"/>
      <c r="M9" s="22"/>
      <c r="N9" s="22"/>
      <c r="O9" s="22"/>
    </row>
    <row r="10" spans="1:15" ht="97.5" customHeight="1">
      <c r="A10" s="23">
        <v>2</v>
      </c>
      <c r="B10" s="28" t="s">
        <v>100</v>
      </c>
      <c r="C10" s="30" t="s">
        <v>101</v>
      </c>
      <c r="D10" s="28" t="s">
        <v>92</v>
      </c>
      <c r="E10" s="29" t="s">
        <v>102</v>
      </c>
      <c r="F10" s="28" t="s">
        <v>103</v>
      </c>
      <c r="G10" s="28" t="s">
        <v>104</v>
      </c>
      <c r="H10" s="22">
        <v>2000000</v>
      </c>
      <c r="I10" s="22">
        <v>2000000</v>
      </c>
      <c r="J10" s="28" t="s">
        <v>91</v>
      </c>
      <c r="K10" s="22">
        <v>10302.74</v>
      </c>
      <c r="L10" s="22">
        <f>SUM(H10-I10)</f>
        <v>0</v>
      </c>
      <c r="M10" s="22">
        <v>0</v>
      </c>
      <c r="N10" s="22"/>
      <c r="O10" s="22"/>
    </row>
    <row r="11" spans="1:15" ht="42" customHeight="1">
      <c r="A11" s="8" t="s">
        <v>16</v>
      </c>
      <c r="B11" s="8"/>
      <c r="C11" s="8"/>
      <c r="D11" s="8"/>
      <c r="E11" s="8"/>
      <c r="F11" s="8"/>
      <c r="G11" s="8"/>
      <c r="H11" s="18">
        <f>SUM(H7:H10)</f>
        <v>27000000</v>
      </c>
      <c r="I11" s="18">
        <f>SUM(I7:I10)</f>
        <v>27000000</v>
      </c>
      <c r="J11" s="18"/>
      <c r="K11" s="18">
        <f>SUM(K7:K10)</f>
        <v>1825113.74</v>
      </c>
      <c r="L11" s="18">
        <f>SUM(L7:L10)</f>
        <v>0</v>
      </c>
      <c r="M11" s="18"/>
      <c r="N11" s="18"/>
      <c r="O11" s="17"/>
    </row>
    <row r="12" spans="1:12" ht="15">
      <c r="A12" s="21" t="s">
        <v>93</v>
      </c>
      <c r="B12" s="21"/>
      <c r="C12" s="21"/>
      <c r="D12" s="21"/>
      <c r="E12" s="21"/>
      <c r="F12" s="21"/>
      <c r="G12" s="21"/>
      <c r="H12" s="21"/>
      <c r="I12" s="21" t="s">
        <v>83</v>
      </c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/>
      <c r="B14" s="21"/>
      <c r="C14" s="21"/>
      <c r="D14" s="21"/>
      <c r="E14" s="21"/>
      <c r="F14" s="21"/>
      <c r="G14" s="21"/>
      <c r="H14" s="21"/>
      <c r="I14" s="21"/>
      <c r="J14"/>
      <c r="K14"/>
      <c r="L14"/>
    </row>
    <row r="15" spans="1:12" ht="15">
      <c r="A15" s="21" t="s">
        <v>85</v>
      </c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 t="s">
        <v>84</v>
      </c>
      <c r="B16" s="21"/>
      <c r="C16" s="21"/>
      <c r="D16" s="21"/>
      <c r="E16" s="21"/>
      <c r="F16" s="21"/>
      <c r="G16" s="21"/>
      <c r="H16" s="21"/>
      <c r="I16" s="21" t="s">
        <v>97</v>
      </c>
      <c r="J16" s="21"/>
      <c r="K16"/>
      <c r="L16"/>
    </row>
    <row r="17" spans="1:12" ht="15">
      <c r="A17"/>
      <c r="B17"/>
      <c r="C17"/>
      <c r="D17"/>
      <c r="E17"/>
      <c r="F17"/>
      <c r="G17"/>
      <c r="H17"/>
      <c r="I17"/>
      <c r="J17"/>
      <c r="K17"/>
      <c r="L17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5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81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82</v>
      </c>
      <c r="B11" s="21"/>
      <c r="C11" s="21"/>
      <c r="D11" s="21"/>
      <c r="E11" s="21"/>
      <c r="F11" s="21"/>
      <c r="G11" s="21"/>
      <c r="H11" s="21"/>
      <c r="I11" s="21" t="s">
        <v>83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85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84</v>
      </c>
      <c r="B15" s="21"/>
      <c r="C15" s="21"/>
      <c r="D15" s="21"/>
      <c r="E15" s="21"/>
      <c r="F15" s="21"/>
      <c r="G15" s="21"/>
      <c r="H15" s="21"/>
      <c r="I15" s="21" t="s">
        <v>97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2013-12-03T11:51:38Z</cp:lastPrinted>
  <dcterms:created xsi:type="dcterms:W3CDTF">2007-07-05T14:40:34Z</dcterms:created>
  <dcterms:modified xsi:type="dcterms:W3CDTF">2013-12-03T11:51:58Z</dcterms:modified>
  <cp:category/>
  <cp:version/>
  <cp:contentType/>
  <cp:contentStatus/>
</cp:coreProperties>
</file>