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сн характ" sheetId="1" r:id="rId1"/>
    <sheet name="мун прогр" sheetId="2" state="hidden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8" i="2"/>
  <c r="H18"/>
  <c r="G18"/>
  <c r="F18"/>
  <c r="I17"/>
  <c r="H17"/>
  <c r="G17"/>
  <c r="F17"/>
  <c r="I13"/>
  <c r="H13"/>
  <c r="G13"/>
  <c r="F13"/>
  <c r="I11"/>
  <c r="H11"/>
  <c r="G11"/>
  <c r="F11"/>
  <c r="I10"/>
  <c r="I7" s="1"/>
  <c r="H10"/>
  <c r="G10"/>
  <c r="F10"/>
  <c r="I8"/>
  <c r="H8"/>
  <c r="G8"/>
  <c r="E7"/>
  <c r="D7"/>
  <c r="C7"/>
  <c r="B7"/>
  <c r="C15" i="1"/>
  <c r="C11"/>
  <c r="H7" i="2" l="1"/>
  <c r="G7"/>
  <c r="F7"/>
  <c r="I11" i="1"/>
  <c r="I15" s="1"/>
  <c r="H11"/>
  <c r="H15" s="1"/>
  <c r="F11"/>
  <c r="F15" s="1"/>
  <c r="E11"/>
  <c r="E15" s="1"/>
  <c r="D11"/>
  <c r="D15" s="1"/>
  <c r="B11"/>
  <c r="B15" s="1"/>
  <c r="G11" l="1"/>
  <c r="G15" s="1"/>
</calcChain>
</file>

<file path=xl/sharedStrings.xml><?xml version="1.0" encoding="utf-8"?>
<sst xmlns="http://schemas.openxmlformats.org/spreadsheetml/2006/main" count="46" uniqueCount="37">
  <si>
    <t>Наименование характеристики</t>
  </si>
  <si>
    <t>Общий объем доходов бюджета, в том числе</t>
  </si>
  <si>
    <t>налоговые и неналоговые доходы</t>
  </si>
  <si>
    <t>безвозмездные поступления</t>
  </si>
  <si>
    <t>Общий объем расходов бюджета</t>
  </si>
  <si>
    <t>Дефицит (профицит)</t>
  </si>
  <si>
    <t>муниципального образования "Город Сарапул"</t>
  </si>
  <si>
    <t>на долгосрочный период</t>
  </si>
  <si>
    <t>Бюджет города Сарапула</t>
  </si>
  <si>
    <t>тыс. руб.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</si>
  <si>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</si>
  <si>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</si>
  <si>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</si>
  <si>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</si>
  <si>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</si>
  <si>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</si>
  <si>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</si>
  <si>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</si>
  <si>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Приложение  к Бюджетному прогнозу</t>
  </si>
  <si>
    <t>1.Прогноз основных характеристик бюджета города Сарапула на долгосрочный период</t>
  </si>
  <si>
    <t xml:space="preserve">Наименование муниципальной программы </t>
  </si>
  <si>
    <t>Расходы на реализацию муниципальной программы города Сарапула</t>
  </si>
  <si>
    <t>Всего:</t>
  </si>
  <si>
    <t xml:space="preserve">  Муниципальная программа "Формирование современной городской среды" на 2018-2022 г.г.</t>
  </si>
  <si>
    <t>2. Показатели финансового обеспечения муниципальных программ города Сарапула</t>
  </si>
  <si>
    <t xml:space="preserve">  Муниципальная программа "Безопасность муниципального образования "Город Сарапул" на 2015-2021 годы</t>
  </si>
  <si>
    <t xml:space="preserve">  Муниципальная программа "Управление муниципальным имуществом" на 2015-2021 годы</t>
  </si>
  <si>
    <t xml:space="preserve">  Муниципальная программа "Управление муниципальными финансами муниципального образования "Город Сарапул" на 2015-2021 годы</t>
  </si>
  <si>
    <t xml:space="preserve">  Муниципальная программа "Муниципальное управление" на 2015-2021 годы</t>
  </si>
  <si>
    <t xml:space="preserve">  Муниципальная программа "Энергосбережение и повышение энергетической эффективности" на 2015-2021 годы</t>
  </si>
  <si>
    <t xml:space="preserve">  Муниципальная программа "Городское хозяйство" на 2015-2021 годы</t>
  </si>
  <si>
    <t xml:space="preserve">  Муниципальная программа "Предупреждение и ликвидация последствий чрезвычайных ситуаций, реализация мер пожарной безопасности" на 2015-2021 годы</t>
  </si>
  <si>
    <t xml:space="preserve">  Муниципальная программа "Создание условий для устойчивого экономического развития" на 2015-2021 годы</t>
  </si>
  <si>
    <t xml:space="preserve">  Муниципальная программа "Социальная поддержка населения" на 2015-2021 годы</t>
  </si>
  <si>
    <t xml:space="preserve">  Муниципальная программа "Развитие культуры" на 2015-2021 годы</t>
  </si>
  <si>
    <t xml:space="preserve">  Муниципальная программа "Сохранение здоровья и формирование здорового образа жизни" на 2015-2021 годы</t>
  </si>
  <si>
    <t xml:space="preserve">  Муниципальная программа "Развитие образования и воспитание" на 2015-2021 годы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</si>
</sst>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8">
      <alignment vertical="top" wrapText="1"/>
    </xf>
  </cellStyleXfs>
  <cellXfs count="5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5" fontId="3" fillId="0" borderId="0" xfId="0" applyNumberFormat="1" applyFont="1"/>
    <xf numFmtId="0" fontId="2" fillId="0" borderId="0" xfId="0" applyFont="1" applyAlignment="1">
      <alignment horizontal="justify"/>
    </xf>
    <xf numFmtId="0" fontId="1" fillId="2" borderId="1" xfId="0" applyFont="1" applyFill="1" applyBorder="1" applyAlignment="1">
      <alignment vertical="top" wrapText="1"/>
    </xf>
    <xf numFmtId="0" fontId="0" fillId="2" borderId="0" xfId="0" applyFill="1"/>
    <xf numFmtId="165" fontId="3" fillId="2" borderId="0" xfId="0" applyNumberFormat="1" applyFont="1" applyFill="1"/>
    <xf numFmtId="0" fontId="3" fillId="2" borderId="0" xfId="0" applyFont="1" applyFill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166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166" fontId="8" fillId="0" borderId="1" xfId="0" applyNumberFormat="1" applyFont="1" applyBorder="1" applyAlignment="1">
      <alignment horizontal="justify" vertical="center" wrapText="1"/>
    </xf>
    <xf numFmtId="166" fontId="8" fillId="0" borderId="6" xfId="0" applyNumberFormat="1" applyFont="1" applyBorder="1" applyAlignment="1">
      <alignment horizontal="justify" vertical="center" wrapText="1"/>
    </xf>
    <xf numFmtId="0" fontId="9" fillId="0" borderId="9" xfId="2" applyNumberFormat="1" applyFont="1" applyBorder="1" applyAlignment="1" applyProtection="1">
      <alignment vertical="center" wrapText="1"/>
    </xf>
    <xf numFmtId="166" fontId="1" fillId="2" borderId="1" xfId="0" applyNumberFormat="1" applyFont="1" applyFill="1" applyBorder="1" applyAlignment="1">
      <alignment horizontal="right"/>
    </xf>
    <xf numFmtId="166" fontId="1" fillId="2" borderId="1" xfId="1" applyNumberFormat="1" applyFont="1" applyFill="1" applyBorder="1" applyAlignment="1">
      <alignment horizontal="right"/>
    </xf>
    <xf numFmtId="166" fontId="1" fillId="2" borderId="6" xfId="1" applyNumberFormat="1" applyFont="1" applyFill="1" applyBorder="1" applyAlignment="1">
      <alignment horizontal="right"/>
    </xf>
    <xf numFmtId="166" fontId="1" fillId="2" borderId="1" xfId="1" applyNumberFormat="1" applyFont="1" applyFill="1" applyBorder="1"/>
    <xf numFmtId="166" fontId="1" fillId="2" borderId="6" xfId="1" applyNumberFormat="1" applyFont="1" applyFill="1" applyBorder="1"/>
    <xf numFmtId="0" fontId="9" fillId="0" borderId="10" xfId="2" applyNumberFormat="1" applyFont="1" applyBorder="1" applyAlignment="1" applyProtection="1">
      <alignment vertical="center" wrapText="1"/>
    </xf>
    <xf numFmtId="0" fontId="9" fillId="0" borderId="11" xfId="2" applyNumberFormat="1" applyFont="1" applyBorder="1" applyAlignment="1" applyProtection="1">
      <alignment vertical="center" wrapText="1"/>
    </xf>
    <xf numFmtId="166" fontId="10" fillId="2" borderId="13" xfId="1" applyNumberFormat="1" applyFont="1" applyFill="1" applyBorder="1" applyAlignment="1">
      <alignment horizontal="right"/>
    </xf>
    <xf numFmtId="166" fontId="10" fillId="2" borderId="14" xfId="1" applyNumberFormat="1" applyFont="1" applyFill="1" applyBorder="1" applyAlignment="1">
      <alignment horizontal="right"/>
    </xf>
    <xf numFmtId="166" fontId="1" fillId="2" borderId="0" xfId="1" applyNumberFormat="1" applyFont="1" applyFill="1" applyBorder="1"/>
    <xf numFmtId="166" fontId="8" fillId="3" borderId="1" xfId="0" applyNumberFormat="1" applyFont="1" applyFill="1" applyBorder="1" applyAlignment="1">
      <alignment horizontal="justify" vertical="center" wrapText="1"/>
    </xf>
    <xf numFmtId="166" fontId="1" fillId="3" borderId="1" xfId="0" applyNumberFormat="1" applyFont="1" applyFill="1" applyBorder="1" applyAlignment="1">
      <alignment horizontal="right"/>
    </xf>
    <xf numFmtId="166" fontId="1" fillId="3" borderId="1" xfId="1" applyNumberFormat="1" applyFont="1" applyFill="1" applyBorder="1" applyAlignment="1">
      <alignment horizontal="right"/>
    </xf>
    <xf numFmtId="166" fontId="1" fillId="3" borderId="1" xfId="1" applyNumberFormat="1" applyFont="1" applyFill="1" applyBorder="1" applyAlignment="1">
      <alignment horizontal="right" wrapText="1"/>
    </xf>
    <xf numFmtId="166" fontId="1" fillId="3" borderId="1" xfId="1" applyNumberFormat="1" applyFont="1" applyFill="1" applyBorder="1"/>
    <xf numFmtId="166" fontId="1" fillId="3" borderId="12" xfId="1" applyNumberFormat="1" applyFont="1" applyFill="1" applyBorder="1" applyAlignment="1">
      <alignment horizontal="right" wrapText="1"/>
    </xf>
    <xf numFmtId="166" fontId="10" fillId="3" borderId="13" xfId="1" applyNumberFormat="1" applyFont="1" applyFill="1" applyBorder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2" fillId="2" borderId="0" xfId="0" applyFont="1" applyFill="1" applyAlignment="1">
      <alignment horizontal="justify"/>
    </xf>
    <xf numFmtId="0" fontId="0" fillId="2" borderId="0" xfId="0" applyFill="1" applyAlignme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/>
    <xf numFmtId="0" fontId="7" fillId="0" borderId="4" xfId="0" applyFont="1" applyBorder="1" applyAlignment="1"/>
  </cellXfs>
  <cellStyles count="3">
    <cellStyle name="xl34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A29" sqref="A29"/>
    </sheetView>
  </sheetViews>
  <sheetFormatPr defaultRowHeight="15"/>
  <cols>
    <col min="1" max="1" width="28" customWidth="1"/>
    <col min="2" max="2" width="12.7109375" customWidth="1"/>
    <col min="3" max="3" width="14.28515625" customWidth="1"/>
    <col min="4" max="4" width="15" customWidth="1"/>
    <col min="5" max="5" width="13.140625" customWidth="1"/>
    <col min="6" max="6" width="14" customWidth="1"/>
    <col min="7" max="7" width="13.140625" customWidth="1"/>
    <col min="8" max="8" width="13" customWidth="1"/>
    <col min="9" max="9" width="13.7109375" customWidth="1"/>
  </cols>
  <sheetData>
    <row r="1" spans="1:9" ht="15.75">
      <c r="A1" s="2"/>
      <c r="B1" s="2"/>
      <c r="C1" s="2"/>
      <c r="D1" s="2"/>
      <c r="E1" s="2"/>
      <c r="F1" s="2"/>
      <c r="G1" s="2"/>
      <c r="H1" s="2"/>
      <c r="I1" s="1" t="s">
        <v>18</v>
      </c>
    </row>
    <row r="2" spans="1:9" ht="15.75">
      <c r="A2" s="2"/>
      <c r="B2" s="2"/>
      <c r="C2" s="2"/>
      <c r="D2" s="2"/>
      <c r="E2" s="2"/>
      <c r="F2" s="2"/>
      <c r="G2" s="2"/>
      <c r="H2" s="2"/>
      <c r="I2" s="1" t="s">
        <v>6</v>
      </c>
    </row>
    <row r="3" spans="1:9" ht="15.75">
      <c r="A3" s="2"/>
      <c r="B3" s="2"/>
      <c r="C3" s="2"/>
      <c r="D3" s="2"/>
      <c r="E3" s="2"/>
      <c r="F3" s="2"/>
      <c r="G3" s="2"/>
      <c r="H3" s="2"/>
      <c r="I3" s="1" t="s">
        <v>7</v>
      </c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39" t="s">
        <v>19</v>
      </c>
      <c r="B5" s="40"/>
      <c r="C5" s="40"/>
      <c r="D5" s="40"/>
      <c r="E5" s="40"/>
      <c r="F5" s="40"/>
      <c r="G5" s="40"/>
      <c r="H5" s="40"/>
      <c r="I5" s="40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 ht="15.75">
      <c r="A7" s="8"/>
      <c r="B7" s="2"/>
      <c r="C7" s="2"/>
      <c r="D7" s="2"/>
      <c r="E7" s="2"/>
      <c r="F7" s="2"/>
      <c r="G7" s="2"/>
      <c r="H7" s="2"/>
      <c r="I7" s="2"/>
    </row>
    <row r="8" spans="1:9">
      <c r="A8" s="41" t="s">
        <v>8</v>
      </c>
      <c r="B8" s="42"/>
      <c r="C8" s="42"/>
      <c r="D8" s="42"/>
      <c r="E8" s="42"/>
      <c r="F8" s="42"/>
      <c r="G8" s="42"/>
      <c r="H8" s="42"/>
      <c r="I8" s="42"/>
    </row>
    <row r="9" spans="1:9">
      <c r="A9" s="2"/>
      <c r="C9" s="7"/>
      <c r="D9" s="7"/>
      <c r="E9" s="7"/>
      <c r="F9" s="7"/>
      <c r="G9" s="7"/>
      <c r="H9" s="7"/>
      <c r="I9" s="7" t="s">
        <v>9</v>
      </c>
    </row>
    <row r="10" spans="1:9">
      <c r="A10" s="3" t="s">
        <v>0</v>
      </c>
      <c r="B10" s="3" t="s">
        <v>10</v>
      </c>
      <c r="C10" s="3" t="s">
        <v>11</v>
      </c>
      <c r="D10" s="3" t="s">
        <v>12</v>
      </c>
      <c r="E10" s="3" t="s">
        <v>13</v>
      </c>
      <c r="F10" s="3" t="s">
        <v>14</v>
      </c>
      <c r="G10" s="3" t="s">
        <v>15</v>
      </c>
      <c r="H10" s="3" t="s">
        <v>16</v>
      </c>
      <c r="I10" s="3" t="s">
        <v>17</v>
      </c>
    </row>
    <row r="11" spans="1:9" ht="27" customHeight="1">
      <c r="A11" s="4" t="s">
        <v>1</v>
      </c>
      <c r="B11" s="5">
        <f>B12+B13</f>
        <v>2156983.1</v>
      </c>
      <c r="C11" s="5">
        <f>C12+C13</f>
        <v>1647390.8</v>
      </c>
      <c r="D11" s="5">
        <f t="shared" ref="D11" si="0">D12+D13</f>
        <v>1653948.2</v>
      </c>
      <c r="E11" s="5">
        <f t="shared" ref="E11" si="1">E12+E13</f>
        <v>1677028.9</v>
      </c>
      <c r="F11" s="5">
        <f t="shared" ref="F11" si="2">F12+F13</f>
        <v>1705736.9</v>
      </c>
      <c r="G11" s="5">
        <f t="shared" ref="G11" si="3">G12+G13</f>
        <v>1730949.9</v>
      </c>
      <c r="H11" s="5">
        <f t="shared" ref="H11" si="4">H12+H13</f>
        <v>1757654.9</v>
      </c>
      <c r="I11" s="5">
        <f t="shared" ref="I11" si="5">I12+I13</f>
        <v>1785946.9</v>
      </c>
    </row>
    <row r="12" spans="1:9" ht="24.75" customHeight="1">
      <c r="A12" s="4" t="s">
        <v>2</v>
      </c>
      <c r="B12" s="5">
        <v>477640.5</v>
      </c>
      <c r="C12" s="5">
        <v>470986</v>
      </c>
      <c r="D12" s="5">
        <v>485474</v>
      </c>
      <c r="E12" s="5">
        <v>508942</v>
      </c>
      <c r="F12" s="5">
        <v>537650</v>
      </c>
      <c r="G12" s="5">
        <v>562863</v>
      </c>
      <c r="H12" s="5">
        <v>589568</v>
      </c>
      <c r="I12" s="5">
        <v>617860</v>
      </c>
    </row>
    <row r="13" spans="1:9" ht="23.25" customHeight="1">
      <c r="A13" s="4" t="s">
        <v>3</v>
      </c>
      <c r="B13" s="5">
        <v>1679342.6</v>
      </c>
      <c r="C13" s="5">
        <v>1176404.8</v>
      </c>
      <c r="D13" s="5">
        <v>1168474.2</v>
      </c>
      <c r="E13" s="5">
        <v>1168086.8999999999</v>
      </c>
      <c r="F13" s="5">
        <v>1168086.8999999999</v>
      </c>
      <c r="G13" s="5">
        <v>1168086.8999999999</v>
      </c>
      <c r="H13" s="5">
        <v>1168086.8999999999</v>
      </c>
      <c r="I13" s="5">
        <v>1168086.8999999999</v>
      </c>
    </row>
    <row r="14" spans="1:9" ht="25.5" customHeight="1">
      <c r="A14" s="9" t="s">
        <v>4</v>
      </c>
      <c r="B14" s="6">
        <v>2163789.7000000002</v>
      </c>
      <c r="C14" s="6">
        <v>1652697.8</v>
      </c>
      <c r="D14" s="6">
        <v>1659143.2</v>
      </c>
      <c r="E14" s="6">
        <v>1681435.3</v>
      </c>
      <c r="F14" s="6">
        <v>1709488.6</v>
      </c>
      <c r="G14" s="6">
        <v>1737056.2</v>
      </c>
      <c r="H14" s="6">
        <v>1765588.6</v>
      </c>
      <c r="I14" s="6">
        <v>1795119</v>
      </c>
    </row>
    <row r="15" spans="1:9" ht="23.25" customHeight="1">
      <c r="A15" s="9" t="s">
        <v>5</v>
      </c>
      <c r="B15" s="6">
        <f>B11-B14</f>
        <v>-6806.6000000000931</v>
      </c>
      <c r="C15" s="6">
        <f>C11-C14</f>
        <v>-5307</v>
      </c>
      <c r="D15" s="6">
        <f t="shared" ref="D15" si="6">D11-D14</f>
        <v>-5195</v>
      </c>
      <c r="E15" s="6">
        <f>E11-E14</f>
        <v>-4406.4000000001397</v>
      </c>
      <c r="F15" s="6">
        <f t="shared" ref="F15:I15" si="7">F11-F14</f>
        <v>-3751.7000000001863</v>
      </c>
      <c r="G15" s="6">
        <f t="shared" si="7"/>
        <v>-6106.3000000000466</v>
      </c>
      <c r="H15" s="6">
        <f t="shared" si="7"/>
        <v>-7933.7000000001863</v>
      </c>
      <c r="I15" s="6">
        <f t="shared" si="7"/>
        <v>-9172.1000000000931</v>
      </c>
    </row>
    <row r="16" spans="1:9">
      <c r="A16" s="10"/>
      <c r="B16" s="11"/>
      <c r="C16" s="11"/>
      <c r="D16" s="11"/>
      <c r="E16" s="11"/>
      <c r="F16" s="11"/>
      <c r="G16" s="11"/>
      <c r="H16" s="11"/>
      <c r="I16" s="11"/>
    </row>
    <row r="17" spans="1:9" ht="15.75" customHeight="1">
      <c r="A17" s="43"/>
      <c r="B17" s="44"/>
      <c r="C17" s="12"/>
      <c r="D17" s="12"/>
      <c r="E17" s="12"/>
      <c r="F17" s="12"/>
      <c r="G17" s="12"/>
      <c r="H17" s="12"/>
      <c r="I17" s="12"/>
    </row>
  </sheetData>
  <mergeCells count="3">
    <mergeCell ref="A5:I5"/>
    <mergeCell ref="A8:I8"/>
    <mergeCell ref="A17:B17"/>
  </mergeCells>
  <pageMargins left="0.67" right="0.2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"/>
  <sheetViews>
    <sheetView zoomScale="110" zoomScaleNormal="110" workbookViewId="0">
      <selection activeCell="C7" sqref="C7"/>
    </sheetView>
  </sheetViews>
  <sheetFormatPr defaultRowHeight="15"/>
  <cols>
    <col min="1" max="1" width="34.42578125" customWidth="1"/>
    <col min="2" max="2" width="15.85546875" customWidth="1"/>
    <col min="3" max="3" width="13.28515625" customWidth="1"/>
    <col min="4" max="4" width="14.28515625" customWidth="1"/>
    <col min="5" max="5" width="13.42578125" customWidth="1"/>
    <col min="6" max="6" width="12.7109375" customWidth="1"/>
    <col min="7" max="7" width="13.140625" customWidth="1"/>
    <col min="8" max="8" width="13.42578125" customWidth="1"/>
    <col min="9" max="9" width="14" customWidth="1"/>
    <col min="11" max="11" width="20.5703125" customWidth="1"/>
  </cols>
  <sheetData>
    <row r="1" spans="1:11">
      <c r="A1" s="13"/>
    </row>
    <row r="2" spans="1:11" ht="15.75">
      <c r="A2" s="45" t="s">
        <v>24</v>
      </c>
      <c r="B2" s="46"/>
      <c r="C2" s="46"/>
      <c r="D2" s="46"/>
      <c r="E2" s="46"/>
      <c r="F2" s="46"/>
      <c r="G2" s="46"/>
      <c r="H2" s="46"/>
      <c r="I2" s="46"/>
    </row>
    <row r="4" spans="1:11" ht="15.75" thickBot="1">
      <c r="I4" s="14" t="s">
        <v>9</v>
      </c>
    </row>
    <row r="5" spans="1:11">
      <c r="A5" s="47" t="s">
        <v>20</v>
      </c>
      <c r="B5" s="49" t="s">
        <v>21</v>
      </c>
      <c r="C5" s="49"/>
      <c r="D5" s="49"/>
      <c r="E5" s="49"/>
      <c r="F5" s="49"/>
      <c r="G5" s="50"/>
      <c r="H5" s="50"/>
      <c r="I5" s="51"/>
    </row>
    <row r="6" spans="1:11">
      <c r="A6" s="48"/>
      <c r="B6" s="16" t="s">
        <v>10</v>
      </c>
      <c r="C6" s="16" t="s">
        <v>11</v>
      </c>
      <c r="D6" s="16" t="s">
        <v>12</v>
      </c>
      <c r="E6" s="16" t="s">
        <v>13</v>
      </c>
      <c r="F6" s="16" t="s">
        <v>14</v>
      </c>
      <c r="G6" s="16" t="s">
        <v>15</v>
      </c>
      <c r="H6" s="16" t="s">
        <v>16</v>
      </c>
      <c r="I6" s="17" t="s">
        <v>17</v>
      </c>
    </row>
    <row r="7" spans="1:11">
      <c r="A7" s="18" t="s">
        <v>22</v>
      </c>
      <c r="B7" s="32">
        <f t="shared" ref="B7:I7" si="0">B8+B9+B10+B11+B12+B13+B14+B15+B16+B17+B18+B19+B20</f>
        <v>2128459.3000000003</v>
      </c>
      <c r="C7" s="32">
        <f t="shared" si="0"/>
        <v>1623371.0999999999</v>
      </c>
      <c r="D7" s="32">
        <f t="shared" si="0"/>
        <v>1641628</v>
      </c>
      <c r="E7" s="32">
        <f>E8+E9+E10+E11+E12+E13+E14+E15+E16+E17+E18+E19+E20</f>
        <v>1663920.0999999999</v>
      </c>
      <c r="F7" s="19">
        <f t="shared" si="0"/>
        <v>1626869.6399999997</v>
      </c>
      <c r="G7" s="19">
        <f t="shared" si="0"/>
        <v>1635447.0600000003</v>
      </c>
      <c r="H7" s="19">
        <f t="shared" si="0"/>
        <v>1640954.7999999998</v>
      </c>
      <c r="I7" s="20">
        <f t="shared" si="0"/>
        <v>1648709.7099999997</v>
      </c>
    </row>
    <row r="8" spans="1:11" ht="37.5" customHeight="1">
      <c r="A8" s="21" t="s">
        <v>36</v>
      </c>
      <c r="B8" s="33">
        <v>1315988</v>
      </c>
      <c r="C8" s="33">
        <v>1131161.1000000001</v>
      </c>
      <c r="D8" s="33">
        <v>1124900.3</v>
      </c>
      <c r="E8" s="34">
        <v>1124900.3</v>
      </c>
      <c r="F8" s="23">
        <v>1094881.3999999999</v>
      </c>
      <c r="G8" s="23">
        <f>1100764</f>
        <v>1100764</v>
      </c>
      <c r="H8" s="23">
        <f>1103483</f>
        <v>1103483</v>
      </c>
      <c r="I8" s="24">
        <f>1108598.4</f>
        <v>1108598.3999999999</v>
      </c>
      <c r="K8" s="22"/>
    </row>
    <row r="9" spans="1:11" ht="54" customHeight="1">
      <c r="A9" s="21" t="s">
        <v>35</v>
      </c>
      <c r="B9" s="35">
        <v>82303.399999999994</v>
      </c>
      <c r="C9" s="35">
        <v>52114.9</v>
      </c>
      <c r="D9" s="35">
        <v>52114.9</v>
      </c>
      <c r="E9" s="36">
        <v>52114.9</v>
      </c>
      <c r="F9" s="25">
        <v>50733.9</v>
      </c>
      <c r="G9" s="25">
        <v>50953.1</v>
      </c>
      <c r="H9" s="25">
        <v>51180.9</v>
      </c>
      <c r="I9" s="26">
        <v>51417.599999999999</v>
      </c>
    </row>
    <row r="10" spans="1:11" ht="31.5" customHeight="1">
      <c r="A10" s="21" t="s">
        <v>34</v>
      </c>
      <c r="B10" s="35">
        <v>185882.9</v>
      </c>
      <c r="C10" s="35">
        <v>178473.8</v>
      </c>
      <c r="D10" s="35">
        <v>178473.8</v>
      </c>
      <c r="E10" s="34">
        <v>178473.8</v>
      </c>
      <c r="F10" s="23">
        <f>159632.3+47915</f>
        <v>207547.3</v>
      </c>
      <c r="G10" s="23">
        <f>160370.4+47915</f>
        <v>208285.4</v>
      </c>
      <c r="H10" s="23">
        <f>161127.7+47915</f>
        <v>209042.7</v>
      </c>
      <c r="I10" s="24">
        <f>161659.4+47915</f>
        <v>209574.39999999999</v>
      </c>
    </row>
    <row r="11" spans="1:11" ht="39.75" customHeight="1">
      <c r="A11" s="27" t="s">
        <v>33</v>
      </c>
      <c r="B11" s="35">
        <v>52805.599999999999</v>
      </c>
      <c r="C11" s="35">
        <v>54444.5</v>
      </c>
      <c r="D11" s="35">
        <v>55114.400000000001</v>
      </c>
      <c r="E11" s="36">
        <v>55159.199999999997</v>
      </c>
      <c r="F11" s="25">
        <f>55894.3+500</f>
        <v>56394.3</v>
      </c>
      <c r="G11" s="25">
        <f>55894.3+500</f>
        <v>56394.3</v>
      </c>
      <c r="H11" s="25">
        <f>55894.3+500</f>
        <v>56394.3</v>
      </c>
      <c r="I11" s="26">
        <f>55894.3+500</f>
        <v>56394.3</v>
      </c>
      <c r="K11" s="31"/>
    </row>
    <row r="12" spans="1:11" ht="54.75" customHeight="1">
      <c r="A12" s="27" t="s">
        <v>32</v>
      </c>
      <c r="B12" s="35">
        <v>71302.600000000006</v>
      </c>
      <c r="C12" s="35">
        <v>776</v>
      </c>
      <c r="D12" s="35">
        <v>776</v>
      </c>
      <c r="E12" s="36">
        <v>776</v>
      </c>
      <c r="F12" s="25">
        <v>1049.7</v>
      </c>
      <c r="G12" s="25">
        <v>1060.5999999999999</v>
      </c>
      <c r="H12" s="25">
        <v>1071.7</v>
      </c>
      <c r="I12" s="26">
        <v>1082.9000000000001</v>
      </c>
    </row>
    <row r="13" spans="1:11" ht="63.75" customHeight="1">
      <c r="A13" s="27" t="s">
        <v>31</v>
      </c>
      <c r="B13" s="35">
        <v>5454.2</v>
      </c>
      <c r="C13" s="35">
        <v>5548.2</v>
      </c>
      <c r="D13" s="35">
        <v>5548.2</v>
      </c>
      <c r="E13" s="36">
        <v>5548.2</v>
      </c>
      <c r="F13" s="25">
        <f>5573.7+75.5</f>
        <v>5649.2</v>
      </c>
      <c r="G13" s="25">
        <f>5593.7+75.5</f>
        <v>5669.2</v>
      </c>
      <c r="H13" s="25">
        <f>5614.9+75.5</f>
        <v>5690.4</v>
      </c>
      <c r="I13" s="26">
        <f>5636.7+75.5</f>
        <v>5712.2</v>
      </c>
    </row>
    <row r="14" spans="1:11" ht="32.25" customHeight="1">
      <c r="A14" s="27" t="s">
        <v>30</v>
      </c>
      <c r="B14" s="35">
        <v>260313.3</v>
      </c>
      <c r="C14" s="35">
        <v>86090.7</v>
      </c>
      <c r="D14" s="35">
        <v>86679.8</v>
      </c>
      <c r="E14" s="36">
        <v>86936.9</v>
      </c>
      <c r="F14" s="25">
        <v>92204.2</v>
      </c>
      <c r="G14" s="25">
        <v>93110.6</v>
      </c>
      <c r="H14" s="25">
        <v>94091.5</v>
      </c>
      <c r="I14" s="26">
        <v>95020.6</v>
      </c>
    </row>
    <row r="15" spans="1:11" ht="57" customHeight="1">
      <c r="A15" s="27" t="s">
        <v>29</v>
      </c>
      <c r="B15" s="35">
        <v>6209.2</v>
      </c>
      <c r="C15" s="35">
        <v>1150</v>
      </c>
      <c r="D15" s="35">
        <v>1175</v>
      </c>
      <c r="E15" s="36">
        <v>1175</v>
      </c>
      <c r="F15" s="25">
        <v>1500</v>
      </c>
      <c r="G15" s="25">
        <v>1500</v>
      </c>
      <c r="H15" s="25">
        <v>1500</v>
      </c>
      <c r="I15" s="26">
        <v>1500</v>
      </c>
    </row>
    <row r="16" spans="1:11" ht="42.75" customHeight="1">
      <c r="A16" s="27" t="s">
        <v>28</v>
      </c>
      <c r="B16" s="35">
        <v>78263.5</v>
      </c>
      <c r="C16" s="35">
        <v>77516.899999999994</v>
      </c>
      <c r="D16" s="35">
        <v>75029.3</v>
      </c>
      <c r="E16" s="36">
        <v>74704.899999999994</v>
      </c>
      <c r="F16" s="25">
        <v>78610.34</v>
      </c>
      <c r="G16" s="25">
        <v>78934.36</v>
      </c>
      <c r="H16" s="25">
        <v>79270</v>
      </c>
      <c r="I16" s="26">
        <v>79617.41</v>
      </c>
    </row>
    <row r="17" spans="1:9" ht="63.75" customHeight="1">
      <c r="A17" s="27" t="s">
        <v>27</v>
      </c>
      <c r="B17" s="35">
        <v>11497.6</v>
      </c>
      <c r="C17" s="35">
        <v>11758.4</v>
      </c>
      <c r="D17" s="35">
        <v>38777.1</v>
      </c>
      <c r="E17" s="36">
        <v>61348.800000000003</v>
      </c>
      <c r="F17" s="25">
        <f>13478.1-30.2</f>
        <v>13447.9</v>
      </c>
      <c r="G17" s="25">
        <f>13513.6-30.2</f>
        <v>13483.4</v>
      </c>
      <c r="H17" s="25">
        <f>13550.3-30.2</f>
        <v>13520.099999999999</v>
      </c>
      <c r="I17" s="26">
        <f>13588.1-30.2</f>
        <v>13557.9</v>
      </c>
    </row>
    <row r="18" spans="1:9" ht="41.25" customHeight="1">
      <c r="A18" s="27" t="s">
        <v>26</v>
      </c>
      <c r="B18" s="35">
        <v>22461</v>
      </c>
      <c r="C18" s="35">
        <v>19010.5</v>
      </c>
      <c r="D18" s="35">
        <v>19010.5</v>
      </c>
      <c r="E18" s="36">
        <v>19010.5</v>
      </c>
      <c r="F18" s="25">
        <f>20083+1.5-50+14.4</f>
        <v>20048.900000000001</v>
      </c>
      <c r="G18" s="25">
        <f>20458.1+1.6+11.4</f>
        <v>20471.099999999999</v>
      </c>
      <c r="H18" s="25">
        <f>20846.2+5.6+14.4</f>
        <v>20866.2</v>
      </c>
      <c r="I18" s="26">
        <f>21247.5+107.5+14.4</f>
        <v>21369.4</v>
      </c>
    </row>
    <row r="19" spans="1:9" ht="57.75" customHeight="1">
      <c r="A19" s="27" t="s">
        <v>25</v>
      </c>
      <c r="B19" s="35">
        <v>4358.8</v>
      </c>
      <c r="C19" s="35">
        <v>3740.3</v>
      </c>
      <c r="D19" s="35">
        <v>3740.3</v>
      </c>
      <c r="E19" s="36">
        <v>3740.3</v>
      </c>
      <c r="F19" s="25">
        <v>4688.5</v>
      </c>
      <c r="G19" s="25">
        <v>4706</v>
      </c>
      <c r="H19" s="25">
        <v>4724</v>
      </c>
      <c r="I19" s="26">
        <v>4742.6000000000004</v>
      </c>
    </row>
    <row r="20" spans="1:9" ht="48.75" customHeight="1" thickBot="1">
      <c r="A20" s="28" t="s">
        <v>23</v>
      </c>
      <c r="B20" s="37">
        <v>31619.200000000001</v>
      </c>
      <c r="C20" s="37">
        <v>1585.8</v>
      </c>
      <c r="D20" s="37">
        <v>288.39999999999998</v>
      </c>
      <c r="E20" s="38">
        <v>31.3</v>
      </c>
      <c r="F20" s="29">
        <v>114</v>
      </c>
      <c r="G20" s="29">
        <v>115</v>
      </c>
      <c r="H20" s="29">
        <v>120</v>
      </c>
      <c r="I20" s="30">
        <v>122</v>
      </c>
    </row>
    <row r="22" spans="1:9">
      <c r="B22" s="15"/>
    </row>
  </sheetData>
  <mergeCells count="3">
    <mergeCell ref="A2:I2"/>
    <mergeCell ref="A5:A6"/>
    <mergeCell ref="B5:I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2" sqref="D3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осн характ</vt:lpstr>
      <vt:lpstr>мун прогр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2019-02-14T12:51:24Z</dcterms:modified>
</cp:coreProperties>
</file>